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<sst xmlns="http://schemas.openxmlformats.org/spreadsheetml/2006/main" count="325" uniqueCount="54">
  <si>
    <r>
      <t>祁门县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年度农业社会化服务项目第一期验收补助发放表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</si>
  <si>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</si>
  <si>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社会化服务组织</t>
    </r>
  </si>
  <si>
    <r>
      <rPr>
        <sz val="11"/>
        <rFont val="黑体"/>
        <charset val="134"/>
      </rPr>
      <t>统一社会信用代码</t>
    </r>
  </si>
  <si>
    <r>
      <rPr>
        <sz val="11"/>
        <rFont val="黑体"/>
        <charset val="134"/>
      </rPr>
      <t>补助总金额（元）</t>
    </r>
  </si>
  <si>
    <r>
      <rPr>
        <sz val="11"/>
        <rFont val="黑体"/>
        <charset val="134"/>
      </rPr>
      <t>服务组织补贴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</si>
  <si>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服务环节</t>
    </r>
  </si>
  <si>
    <r>
      <rPr>
        <sz val="11"/>
        <rFont val="黑体"/>
        <charset val="134"/>
      </rPr>
      <t>主体申报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服务面积</t>
    </r>
  </si>
  <si>
    <r>
      <rPr>
        <sz val="11"/>
        <rFont val="黑体"/>
        <charset val="134"/>
      </rPr>
      <t>核查面积</t>
    </r>
  </si>
  <si>
    <r>
      <rPr>
        <sz val="11"/>
        <rFont val="黑体"/>
        <charset val="134"/>
      </rPr>
      <t>折算面积</t>
    </r>
  </si>
  <si>
    <r>
      <rPr>
        <sz val="11"/>
        <rFont val="黑体"/>
        <charset val="134"/>
      </rPr>
      <t>类别</t>
    </r>
  </si>
  <si>
    <r>
      <rPr>
        <sz val="11"/>
        <rFont val="黑体"/>
        <charset val="134"/>
      </rPr>
      <t>小计</t>
    </r>
  </si>
  <si>
    <r>
      <rPr>
        <sz val="11"/>
        <rFont val="黑体"/>
        <charset val="134"/>
      </rPr>
      <t>其中：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小农户面积</t>
    </r>
  </si>
  <si>
    <r>
      <rPr>
        <sz val="10"/>
        <color theme="1"/>
        <rFont val="宋体"/>
        <charset val="134"/>
      </rPr>
      <t>祁门县稻花香农业专业合作社</t>
    </r>
  </si>
  <si>
    <t>93341024MA2MRHDD3R(1-1)</t>
  </si>
  <si>
    <r>
      <rPr>
        <sz val="10"/>
        <color theme="1"/>
        <rFont val="宋体"/>
        <charset val="134"/>
      </rPr>
      <t>机育插秧</t>
    </r>
  </si>
  <si>
    <r>
      <rPr>
        <sz val="10"/>
        <color theme="1"/>
        <rFont val="宋体"/>
        <charset val="134"/>
      </rPr>
      <t>水稻</t>
    </r>
  </si>
  <si>
    <r>
      <rPr>
        <sz val="10"/>
        <color theme="1"/>
        <rFont val="宋体"/>
        <charset val="134"/>
      </rPr>
      <t>旋耕</t>
    </r>
  </si>
  <si>
    <r>
      <rPr>
        <sz val="10"/>
        <color theme="1"/>
        <rFont val="宋体"/>
        <charset val="134"/>
      </rPr>
      <t>祁门县凤旭家庭农场</t>
    </r>
  </si>
  <si>
    <t>92341024MA2T5BKA3J</t>
  </si>
  <si>
    <r>
      <rPr>
        <sz val="10"/>
        <color theme="1"/>
        <rFont val="宋体"/>
        <charset val="134"/>
      </rPr>
      <t>机剪</t>
    </r>
  </si>
  <si>
    <r>
      <rPr>
        <sz val="10"/>
        <color theme="1"/>
        <rFont val="宋体"/>
        <charset val="134"/>
      </rPr>
      <t>茶叶</t>
    </r>
  </si>
  <si>
    <t>92341024MA2R10AH3M</t>
  </si>
  <si>
    <r>
      <rPr>
        <sz val="10"/>
        <color theme="1"/>
        <rFont val="宋体"/>
        <charset val="134"/>
      </rPr>
      <t>机碎还田</t>
    </r>
  </si>
  <si>
    <r>
      <rPr>
        <sz val="10"/>
        <color theme="1"/>
        <rFont val="宋体"/>
        <charset val="134"/>
      </rPr>
      <t>油菜</t>
    </r>
  </si>
  <si>
    <t>黄山市凯璇农资有限公司</t>
  </si>
  <si>
    <t>91341024MAE1EX7G5F</t>
  </si>
  <si>
    <r>
      <rPr>
        <sz val="10"/>
        <color theme="1"/>
        <rFont val="宋体"/>
        <charset val="134"/>
      </rPr>
      <t>祁门县方凯家庭农场</t>
    </r>
  </si>
  <si>
    <t>92341024MA2NFET13W</t>
  </si>
  <si>
    <r>
      <rPr>
        <sz val="10"/>
        <color theme="1"/>
        <rFont val="宋体"/>
        <charset val="134"/>
      </rPr>
      <t>飞防</t>
    </r>
  </si>
  <si>
    <r>
      <rPr>
        <sz val="10"/>
        <color theme="1"/>
        <rFont val="宋体"/>
        <charset val="134"/>
      </rPr>
      <t>祁门县顺婷家庭农场</t>
    </r>
  </si>
  <si>
    <t>92341024MA2NFC2K2J</t>
  </si>
  <si>
    <r>
      <rPr>
        <sz val="10"/>
        <color theme="1"/>
        <rFont val="宋体"/>
        <charset val="134"/>
      </rPr>
      <t>祁门县兴隆家庭农场</t>
    </r>
  </si>
  <si>
    <t>92341024MA2R0LUR4A</t>
  </si>
  <si>
    <r>
      <rPr>
        <sz val="10"/>
        <color theme="1"/>
        <rFont val="宋体"/>
        <charset val="134"/>
      </rPr>
      <t>安徽省黄山市祁翔农业发展有限公司</t>
    </r>
  </si>
  <si>
    <t>91341024MA2RC6L007</t>
  </si>
  <si>
    <r>
      <rPr>
        <sz val="10"/>
        <color theme="1"/>
        <rFont val="宋体"/>
        <charset val="134"/>
      </rPr>
      <t>祁门县阊发蔬菜水果专业合作社</t>
    </r>
  </si>
  <si>
    <t>933410243487385241</t>
  </si>
  <si>
    <r>
      <rPr>
        <sz val="10"/>
        <color theme="1"/>
        <rFont val="宋体"/>
        <charset val="134"/>
      </rPr>
      <t>祁门县东庆家庭农场</t>
    </r>
  </si>
  <si>
    <t>92341024MA2NH3UF67</t>
  </si>
  <si>
    <r>
      <rPr>
        <sz val="11"/>
        <color theme="1"/>
        <rFont val="宋体"/>
        <charset val="134"/>
      </rPr>
      <t>旋耕</t>
    </r>
  </si>
  <si>
    <r>
      <rPr>
        <sz val="11"/>
        <color theme="1"/>
        <rFont val="宋体"/>
        <charset val="134"/>
      </rPr>
      <t>祁门县顺婷家庭农场</t>
    </r>
  </si>
  <si>
    <r>
      <rPr>
        <sz val="11"/>
        <color theme="1"/>
        <rFont val="宋体"/>
        <charset val="134"/>
      </rPr>
      <t>水稻</t>
    </r>
  </si>
  <si>
    <r>
      <rPr>
        <sz val="11"/>
        <color theme="1"/>
        <rFont val="宋体"/>
        <charset val="134"/>
      </rPr>
      <t>油菜</t>
    </r>
  </si>
  <si>
    <r>
      <rPr>
        <sz val="11"/>
        <color theme="1"/>
        <rFont val="宋体"/>
        <charset val="134"/>
      </rPr>
      <t>祁门县兴隆家庭农场</t>
    </r>
  </si>
  <si>
    <r>
      <rPr>
        <sz val="11"/>
        <color theme="1"/>
        <rFont val="宋体"/>
        <charset val="134"/>
      </rPr>
      <t>祁门县平革家庭农场</t>
    </r>
  </si>
  <si>
    <r>
      <rPr>
        <sz val="11"/>
        <color theme="1"/>
        <rFont val="宋体"/>
        <charset val="134"/>
      </rPr>
      <t>祁门县安凌正亮家庭农场</t>
    </r>
  </si>
  <si>
    <t>92341024MA2R1LN63Y</t>
  </si>
  <si>
    <r>
      <rPr>
        <sz val="11"/>
        <color theme="1"/>
        <rFont val="宋体"/>
        <charset val="134"/>
      </rPr>
      <t>祁门县双芝家庭农场</t>
    </r>
  </si>
  <si>
    <t>92341024MA8N29W1X2</t>
  </si>
  <si>
    <t>祁门县琅丰村股份经济合作联合社</t>
  </si>
  <si>
    <t>N2341024MF3476375G</t>
  </si>
  <si>
    <r>
      <rPr>
        <sz val="11"/>
        <color theme="1"/>
        <rFont val="宋体"/>
        <charset val="134"/>
      </rPr>
      <t>休宁县商山秀丰家庭农场</t>
    </r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</si>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</sst>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color rgb="FF000000"/>
      <name val="Times New Roman"/>
      <charset val="0"/>
    </font>
    <font>
      <sz val="10"/>
      <color theme="1"/>
      <name val="宋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workbookViewId="0">
      <selection activeCell="R9" sqref="R9"/>
    </sheetView>
  </sheetViews>
  <sheetFormatPr defaultColWidth="9" defaultRowHeight="13.5"/>
  <cols>
    <col min="1" max="1" width="3.5" style="1" customWidth="1"/>
    <col min="2" max="2" width="22.125" style="2" customWidth="1"/>
    <col min="3" max="3" width="19.125" style="1" customWidth="1"/>
    <col min="4" max="4" width="8.25" style="1" customWidth="1"/>
    <col min="5" max="5" width="6.5" style="1" customWidth="1"/>
    <col min="6" max="6" width="9" style="1"/>
    <col min="7" max="7" width="7.375" style="1" customWidth="1"/>
    <col min="8" max="8" width="6.5" style="1" customWidth="1"/>
    <col min="9" max="9" width="6.875" style="1" customWidth="1"/>
    <col min="10" max="10" width="6.5" style="1" customWidth="1"/>
    <col min="11" max="11" width="5.625" style="1" customWidth="1"/>
    <col min="12" max="12" width="9" style="1"/>
  </cols>
  <sheetData>
    <row r="1" ht="27" spans="1:12">
      <c r="A1" s="3" t="s">
        <v>0</v>
      </c>
      <c r="B1" s="4"/>
      <c r="C1" s="5"/>
      <c r="D1" s="6"/>
      <c r="E1" s="7"/>
      <c r="F1" s="8"/>
      <c r="G1" s="9"/>
      <c r="H1" s="7"/>
      <c r="I1" s="7"/>
      <c r="J1" s="7"/>
      <c r="K1" s="9"/>
      <c r="L1" s="30"/>
    </row>
    <row r="2" ht="15" spans="1:12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0" t="s">
        <v>6</v>
      </c>
      <c r="G2" s="10" t="s">
        <v>7</v>
      </c>
      <c r="H2" s="13" t="s">
        <v>8</v>
      </c>
      <c r="I2" s="31"/>
      <c r="J2" s="10" t="s">
        <v>9</v>
      </c>
      <c r="K2" s="32" t="s">
        <v>10</v>
      </c>
      <c r="L2" s="30"/>
    </row>
    <row r="3" ht="42" spans="1:12">
      <c r="A3" s="14"/>
      <c r="B3" s="15"/>
      <c r="C3" s="15"/>
      <c r="D3" s="16"/>
      <c r="E3" s="16"/>
      <c r="F3" s="14"/>
      <c r="G3" s="14"/>
      <c r="H3" s="17" t="s">
        <v>11</v>
      </c>
      <c r="I3" s="13" t="s">
        <v>12</v>
      </c>
      <c r="J3" s="14"/>
      <c r="K3" s="32"/>
      <c r="L3" s="30"/>
    </row>
    <row r="4" ht="22" customHeight="1" spans="1:12">
      <c r="A4" s="18">
        <v>1</v>
      </c>
      <c r="B4" s="19" t="s">
        <v>13</v>
      </c>
      <c r="C4" s="20" t="s">
        <v>14</v>
      </c>
      <c r="D4" s="21">
        <f t="shared" ref="D4:D11" si="0">I4*55+(H4-I4)*50</f>
        <v>990</v>
      </c>
      <c r="E4" s="22">
        <f t="shared" ref="E4:E67" si="1">D4/2</f>
        <v>495</v>
      </c>
      <c r="F4" s="22" t="s">
        <v>15</v>
      </c>
      <c r="G4" s="22">
        <v>18</v>
      </c>
      <c r="H4" s="22">
        <v>18</v>
      </c>
      <c r="I4" s="22">
        <v>18</v>
      </c>
      <c r="J4" s="22">
        <f t="shared" ref="J4:J12" si="2">H4*0.26</f>
        <v>4.68</v>
      </c>
      <c r="K4" s="33" t="s">
        <v>16</v>
      </c>
      <c r="L4" s="34"/>
    </row>
    <row r="5" ht="22" customHeight="1" spans="1:12">
      <c r="A5" s="18">
        <v>2</v>
      </c>
      <c r="B5" s="19" t="s">
        <v>13</v>
      </c>
      <c r="C5" s="20" t="s">
        <v>14</v>
      </c>
      <c r="D5" s="21">
        <f>I5*40+(H5-I5)*35</f>
        <v>5656</v>
      </c>
      <c r="E5" s="22">
        <f t="shared" si="1"/>
        <v>2828</v>
      </c>
      <c r="F5" s="22" t="s">
        <v>17</v>
      </c>
      <c r="G5" s="22">
        <v>161.6</v>
      </c>
      <c r="H5" s="22">
        <v>161.6</v>
      </c>
      <c r="I5" s="22">
        <v>0</v>
      </c>
      <c r="J5" s="22">
        <f>H5*0.35</f>
        <v>56.56</v>
      </c>
      <c r="K5" s="33" t="s">
        <v>16</v>
      </c>
      <c r="L5" s="34"/>
    </row>
    <row r="6" ht="22" customHeight="1" spans="1:12">
      <c r="A6" s="18">
        <v>3</v>
      </c>
      <c r="B6" s="19" t="s">
        <v>13</v>
      </c>
      <c r="C6" s="20" t="s">
        <v>14</v>
      </c>
      <c r="D6" s="21">
        <f t="shared" si="0"/>
        <v>8080</v>
      </c>
      <c r="E6" s="22">
        <f t="shared" si="1"/>
        <v>4040</v>
      </c>
      <c r="F6" s="22" t="s">
        <v>15</v>
      </c>
      <c r="G6" s="22">
        <v>161.6</v>
      </c>
      <c r="H6" s="22">
        <v>161.6</v>
      </c>
      <c r="I6" s="22">
        <v>0</v>
      </c>
      <c r="J6" s="22">
        <f t="shared" si="2"/>
        <v>42.016</v>
      </c>
      <c r="K6" s="33" t="s">
        <v>16</v>
      </c>
      <c r="L6" s="34"/>
    </row>
    <row r="7" ht="22" customHeight="1" spans="1:12">
      <c r="A7" s="18">
        <v>4</v>
      </c>
      <c r="B7" s="19" t="s">
        <v>13</v>
      </c>
      <c r="C7" s="20" t="s">
        <v>14</v>
      </c>
      <c r="D7" s="21">
        <f t="shared" si="0"/>
        <v>2750</v>
      </c>
      <c r="E7" s="22">
        <f t="shared" si="1"/>
        <v>1375</v>
      </c>
      <c r="F7" s="22" t="s">
        <v>15</v>
      </c>
      <c r="G7" s="22">
        <v>50</v>
      </c>
      <c r="H7" s="22">
        <v>50</v>
      </c>
      <c r="I7" s="22">
        <v>50</v>
      </c>
      <c r="J7" s="22">
        <f t="shared" si="2"/>
        <v>13</v>
      </c>
      <c r="K7" s="33" t="s">
        <v>16</v>
      </c>
      <c r="L7" s="34"/>
    </row>
    <row r="8" ht="22" customHeight="1" spans="1:12">
      <c r="A8" s="18">
        <v>5</v>
      </c>
      <c r="B8" s="19" t="s">
        <v>13</v>
      </c>
      <c r="C8" s="20" t="s">
        <v>14</v>
      </c>
      <c r="D8" s="21">
        <f t="shared" si="0"/>
        <v>13000</v>
      </c>
      <c r="E8" s="22">
        <f t="shared" si="1"/>
        <v>6500</v>
      </c>
      <c r="F8" s="22" t="s">
        <v>15</v>
      </c>
      <c r="G8" s="22">
        <v>260</v>
      </c>
      <c r="H8" s="22">
        <v>260</v>
      </c>
      <c r="I8" s="22">
        <v>0</v>
      </c>
      <c r="J8" s="22">
        <f t="shared" si="2"/>
        <v>67.6</v>
      </c>
      <c r="K8" s="33" t="s">
        <v>16</v>
      </c>
      <c r="L8" s="34"/>
    </row>
    <row r="9" ht="22" customHeight="1" spans="1:12">
      <c r="A9" s="18">
        <v>6</v>
      </c>
      <c r="B9" s="19" t="s">
        <v>13</v>
      </c>
      <c r="C9" s="20" t="s">
        <v>14</v>
      </c>
      <c r="D9" s="21">
        <f t="shared" si="0"/>
        <v>4048</v>
      </c>
      <c r="E9" s="22">
        <f t="shared" si="1"/>
        <v>2024</v>
      </c>
      <c r="F9" s="22" t="s">
        <v>15</v>
      </c>
      <c r="G9" s="22">
        <v>73.6</v>
      </c>
      <c r="H9" s="22">
        <v>73.6</v>
      </c>
      <c r="I9" s="22">
        <v>73.6</v>
      </c>
      <c r="J9" s="22">
        <f t="shared" si="2"/>
        <v>19.136</v>
      </c>
      <c r="K9" s="33" t="s">
        <v>16</v>
      </c>
      <c r="L9" s="34"/>
    </row>
    <row r="10" ht="22" customHeight="1" spans="1:12">
      <c r="A10" s="18">
        <v>7</v>
      </c>
      <c r="B10" s="19" t="s">
        <v>13</v>
      </c>
      <c r="C10" s="20" t="s">
        <v>14</v>
      </c>
      <c r="D10" s="21">
        <f t="shared" si="0"/>
        <v>9790</v>
      </c>
      <c r="E10" s="22">
        <f t="shared" si="1"/>
        <v>4895</v>
      </c>
      <c r="F10" s="22" t="s">
        <v>15</v>
      </c>
      <c r="G10" s="22">
        <v>178</v>
      </c>
      <c r="H10" s="22">
        <v>178</v>
      </c>
      <c r="I10" s="22">
        <v>178</v>
      </c>
      <c r="J10" s="22">
        <f t="shared" si="2"/>
        <v>46.28</v>
      </c>
      <c r="K10" s="33" t="s">
        <v>16</v>
      </c>
      <c r="L10" s="34"/>
    </row>
    <row r="11" ht="22" customHeight="1" spans="1:12">
      <c r="A11" s="18">
        <v>8</v>
      </c>
      <c r="B11" s="19" t="s">
        <v>13</v>
      </c>
      <c r="C11" s="20" t="s">
        <v>14</v>
      </c>
      <c r="D11" s="21">
        <f t="shared" si="0"/>
        <v>15500</v>
      </c>
      <c r="E11" s="22">
        <f t="shared" si="1"/>
        <v>7750</v>
      </c>
      <c r="F11" s="22" t="s">
        <v>15</v>
      </c>
      <c r="G11" s="22">
        <v>310</v>
      </c>
      <c r="H11" s="22">
        <v>310</v>
      </c>
      <c r="I11" s="22">
        <v>0</v>
      </c>
      <c r="J11" s="22">
        <f t="shared" si="2"/>
        <v>80.6</v>
      </c>
      <c r="K11" s="33" t="s">
        <v>16</v>
      </c>
      <c r="L11" s="34"/>
    </row>
    <row r="12" ht="22" customHeight="1" spans="1:12">
      <c r="A12" s="18">
        <v>9</v>
      </c>
      <c r="B12" s="19" t="s">
        <v>18</v>
      </c>
      <c r="C12" s="23" t="s">
        <v>19</v>
      </c>
      <c r="D12" s="21">
        <f t="shared" ref="D12:D16" si="3">I12*40+(H12-I12)*35</f>
        <v>14587.65</v>
      </c>
      <c r="E12" s="22">
        <f t="shared" si="1"/>
        <v>7293.825</v>
      </c>
      <c r="F12" s="22" t="s">
        <v>20</v>
      </c>
      <c r="G12" s="22">
        <v>416.79</v>
      </c>
      <c r="H12" s="22">
        <v>416.79</v>
      </c>
      <c r="I12" s="22">
        <v>0</v>
      </c>
      <c r="J12" s="22">
        <f t="shared" si="2"/>
        <v>108.3654</v>
      </c>
      <c r="K12" s="33" t="s">
        <v>21</v>
      </c>
      <c r="L12" s="34"/>
    </row>
    <row r="13" ht="22" customHeight="1" spans="1:12">
      <c r="A13" s="18">
        <v>10</v>
      </c>
      <c r="B13" s="19" t="s">
        <v>18</v>
      </c>
      <c r="C13" s="24" t="s">
        <v>22</v>
      </c>
      <c r="D13" s="21">
        <f t="shared" si="3"/>
        <v>23053.6</v>
      </c>
      <c r="E13" s="22">
        <f t="shared" si="1"/>
        <v>11526.8</v>
      </c>
      <c r="F13" s="22" t="s">
        <v>17</v>
      </c>
      <c r="G13" s="22">
        <v>576.34</v>
      </c>
      <c r="H13" s="22">
        <v>576.34</v>
      </c>
      <c r="I13" s="22">
        <v>576.34</v>
      </c>
      <c r="J13" s="22">
        <f t="shared" ref="J13:J18" si="4">H13*0.35</f>
        <v>201.719</v>
      </c>
      <c r="K13" s="33" t="s">
        <v>16</v>
      </c>
      <c r="L13" s="34"/>
    </row>
    <row r="14" ht="22" customHeight="1" spans="1:12">
      <c r="A14" s="18">
        <v>11</v>
      </c>
      <c r="B14" s="19" t="s">
        <v>18</v>
      </c>
      <c r="C14" s="24" t="s">
        <v>22</v>
      </c>
      <c r="D14" s="21">
        <f t="shared" ref="D14:D17" si="5">I14*30+(H14-I14)*25</f>
        <v>9978</v>
      </c>
      <c r="E14" s="22">
        <f t="shared" si="1"/>
        <v>4989</v>
      </c>
      <c r="F14" s="22" t="s">
        <v>23</v>
      </c>
      <c r="G14" s="22">
        <v>332.6</v>
      </c>
      <c r="H14" s="22">
        <v>332.6</v>
      </c>
      <c r="I14" s="22">
        <v>332.6</v>
      </c>
      <c r="J14" s="22">
        <f t="shared" ref="J14:J17" si="6">H14*0.26</f>
        <v>86.476</v>
      </c>
      <c r="K14" s="33" t="s">
        <v>24</v>
      </c>
      <c r="L14" s="34"/>
    </row>
    <row r="15" ht="22" customHeight="1" spans="1:12">
      <c r="A15" s="18">
        <v>12</v>
      </c>
      <c r="B15" s="19" t="s">
        <v>18</v>
      </c>
      <c r="C15" s="24" t="s">
        <v>22</v>
      </c>
      <c r="D15" s="21">
        <f t="shared" si="5"/>
        <v>2100</v>
      </c>
      <c r="E15" s="22">
        <f t="shared" si="1"/>
        <v>1050</v>
      </c>
      <c r="F15" s="22" t="s">
        <v>23</v>
      </c>
      <c r="G15" s="22">
        <v>70</v>
      </c>
      <c r="H15" s="22">
        <v>70</v>
      </c>
      <c r="I15" s="22">
        <v>70</v>
      </c>
      <c r="J15" s="22">
        <f t="shared" si="6"/>
        <v>18.2</v>
      </c>
      <c r="K15" s="33" t="s">
        <v>24</v>
      </c>
      <c r="L15" s="34"/>
    </row>
    <row r="16" ht="22" customHeight="1" spans="1:12">
      <c r="A16" s="18">
        <v>13</v>
      </c>
      <c r="B16" s="19" t="s">
        <v>18</v>
      </c>
      <c r="C16" s="24" t="s">
        <v>22</v>
      </c>
      <c r="D16" s="21">
        <f t="shared" si="3"/>
        <v>5148</v>
      </c>
      <c r="E16" s="22">
        <f t="shared" si="1"/>
        <v>2574</v>
      </c>
      <c r="F16" s="22" t="s">
        <v>17</v>
      </c>
      <c r="G16" s="22">
        <v>143.5</v>
      </c>
      <c r="H16" s="22">
        <v>128.7</v>
      </c>
      <c r="I16" s="22">
        <v>128.7</v>
      </c>
      <c r="J16" s="22">
        <f t="shared" si="4"/>
        <v>45.045</v>
      </c>
      <c r="K16" s="33" t="s">
        <v>16</v>
      </c>
      <c r="L16" s="34"/>
    </row>
    <row r="17" ht="22" customHeight="1" spans="1:12">
      <c r="A17" s="18">
        <v>14</v>
      </c>
      <c r="B17" s="19" t="s">
        <v>18</v>
      </c>
      <c r="C17" s="24" t="s">
        <v>22</v>
      </c>
      <c r="D17" s="21">
        <f t="shared" si="5"/>
        <v>4560</v>
      </c>
      <c r="E17" s="22">
        <f t="shared" si="1"/>
        <v>2280</v>
      </c>
      <c r="F17" s="22" t="s">
        <v>23</v>
      </c>
      <c r="G17" s="22">
        <v>152</v>
      </c>
      <c r="H17" s="22">
        <v>152</v>
      </c>
      <c r="I17" s="22">
        <v>152</v>
      </c>
      <c r="J17" s="22">
        <f t="shared" si="6"/>
        <v>39.52</v>
      </c>
      <c r="K17" s="33" t="s">
        <v>24</v>
      </c>
      <c r="L17" s="34"/>
    </row>
    <row r="18" ht="22" customHeight="1" spans="1:12">
      <c r="A18" s="18">
        <v>15</v>
      </c>
      <c r="B18" s="19" t="s">
        <v>18</v>
      </c>
      <c r="C18" s="24" t="s">
        <v>22</v>
      </c>
      <c r="D18" s="21">
        <f t="shared" ref="D18:D23" si="7">I18*40+(H18-I18)*35</f>
        <v>12541.6</v>
      </c>
      <c r="E18" s="22">
        <f t="shared" si="1"/>
        <v>6270.8</v>
      </c>
      <c r="F18" s="22" t="s">
        <v>17</v>
      </c>
      <c r="G18" s="22">
        <v>352.57</v>
      </c>
      <c r="H18" s="22">
        <v>313.54</v>
      </c>
      <c r="I18" s="22">
        <v>313.54</v>
      </c>
      <c r="J18" s="22">
        <f t="shared" si="4"/>
        <v>109.739</v>
      </c>
      <c r="K18" s="33" t="s">
        <v>16</v>
      </c>
      <c r="L18" s="34"/>
    </row>
    <row r="19" ht="22" customHeight="1" spans="1:12">
      <c r="A19" s="18">
        <v>16</v>
      </c>
      <c r="B19" s="19" t="s">
        <v>18</v>
      </c>
      <c r="C19" s="24" t="s">
        <v>22</v>
      </c>
      <c r="D19" s="21">
        <f t="shared" ref="D19:D24" si="8">I19*30+(H19-I19)*25</f>
        <v>2100</v>
      </c>
      <c r="E19" s="22">
        <f t="shared" si="1"/>
        <v>1050</v>
      </c>
      <c r="F19" s="22" t="s">
        <v>23</v>
      </c>
      <c r="G19" s="22">
        <v>70</v>
      </c>
      <c r="H19" s="22">
        <v>70</v>
      </c>
      <c r="I19" s="22">
        <v>70</v>
      </c>
      <c r="J19" s="22">
        <f t="shared" ref="J19:J24" si="9">H19*0.26</f>
        <v>18.2</v>
      </c>
      <c r="K19" s="33" t="s">
        <v>24</v>
      </c>
      <c r="L19" s="34"/>
    </row>
    <row r="20" ht="22" customHeight="1" spans="1:12">
      <c r="A20" s="18">
        <v>17</v>
      </c>
      <c r="B20" s="19" t="s">
        <v>18</v>
      </c>
      <c r="C20" s="24" t="s">
        <v>22</v>
      </c>
      <c r="D20" s="21">
        <f t="shared" si="7"/>
        <v>12800</v>
      </c>
      <c r="E20" s="22">
        <f t="shared" si="1"/>
        <v>6400</v>
      </c>
      <c r="F20" s="22" t="s">
        <v>17</v>
      </c>
      <c r="G20" s="22">
        <v>320</v>
      </c>
      <c r="H20" s="22">
        <v>320</v>
      </c>
      <c r="I20" s="22">
        <v>320</v>
      </c>
      <c r="J20" s="22">
        <f t="shared" ref="J20:J23" si="10">H20*0.35</f>
        <v>112</v>
      </c>
      <c r="K20" s="33" t="s">
        <v>16</v>
      </c>
      <c r="L20" s="34"/>
    </row>
    <row r="21" ht="22" customHeight="1" spans="1:12">
      <c r="A21" s="18">
        <v>18</v>
      </c>
      <c r="B21" s="19" t="s">
        <v>18</v>
      </c>
      <c r="C21" s="24" t="s">
        <v>22</v>
      </c>
      <c r="D21" s="21">
        <f t="shared" si="8"/>
        <v>2100</v>
      </c>
      <c r="E21" s="22">
        <f t="shared" si="1"/>
        <v>1050</v>
      </c>
      <c r="F21" s="22" t="s">
        <v>23</v>
      </c>
      <c r="G21" s="22">
        <v>70</v>
      </c>
      <c r="H21" s="22">
        <v>70</v>
      </c>
      <c r="I21" s="22">
        <v>70</v>
      </c>
      <c r="J21" s="22">
        <f t="shared" si="9"/>
        <v>18.2</v>
      </c>
      <c r="K21" s="33" t="s">
        <v>24</v>
      </c>
      <c r="L21" s="34"/>
    </row>
    <row r="22" ht="22" customHeight="1" spans="1:12">
      <c r="A22" s="18">
        <v>19</v>
      </c>
      <c r="B22" s="19" t="s">
        <v>18</v>
      </c>
      <c r="C22" s="24" t="s">
        <v>22</v>
      </c>
      <c r="D22" s="21">
        <f t="shared" si="7"/>
        <v>2800</v>
      </c>
      <c r="E22" s="22">
        <f t="shared" si="1"/>
        <v>1400</v>
      </c>
      <c r="F22" s="22" t="s">
        <v>17</v>
      </c>
      <c r="G22" s="22">
        <v>70</v>
      </c>
      <c r="H22" s="22">
        <v>70</v>
      </c>
      <c r="I22" s="22">
        <v>70</v>
      </c>
      <c r="J22" s="22">
        <f t="shared" si="10"/>
        <v>24.5</v>
      </c>
      <c r="K22" s="33" t="s">
        <v>16</v>
      </c>
      <c r="L22" s="34"/>
    </row>
    <row r="23" ht="22" customHeight="1" spans="1:12">
      <c r="A23" s="18">
        <v>20</v>
      </c>
      <c r="B23" s="19" t="s">
        <v>18</v>
      </c>
      <c r="C23" s="24" t="s">
        <v>22</v>
      </c>
      <c r="D23" s="21">
        <f t="shared" si="7"/>
        <v>13178.2</v>
      </c>
      <c r="E23" s="22">
        <f t="shared" si="1"/>
        <v>6589.1</v>
      </c>
      <c r="F23" s="22" t="s">
        <v>17</v>
      </c>
      <c r="G23" s="22">
        <v>376.52</v>
      </c>
      <c r="H23" s="22">
        <v>376.52</v>
      </c>
      <c r="I23" s="22">
        <v>0</v>
      </c>
      <c r="J23" s="22">
        <f t="shared" si="10"/>
        <v>131.782</v>
      </c>
      <c r="K23" s="33" t="s">
        <v>16</v>
      </c>
      <c r="L23" s="34"/>
    </row>
    <row r="24" ht="22" customHeight="1" spans="1:12">
      <c r="A24" s="18">
        <v>21</v>
      </c>
      <c r="B24" s="19" t="s">
        <v>18</v>
      </c>
      <c r="C24" s="24" t="s">
        <v>22</v>
      </c>
      <c r="D24" s="21">
        <f t="shared" si="8"/>
        <v>2124</v>
      </c>
      <c r="E24" s="22">
        <f t="shared" si="1"/>
        <v>1062</v>
      </c>
      <c r="F24" s="22" t="s">
        <v>23</v>
      </c>
      <c r="G24" s="22">
        <v>70.8</v>
      </c>
      <c r="H24" s="22">
        <v>70.8</v>
      </c>
      <c r="I24" s="22">
        <v>70.8</v>
      </c>
      <c r="J24" s="22">
        <f t="shared" si="9"/>
        <v>18.408</v>
      </c>
      <c r="K24" s="33" t="s">
        <v>24</v>
      </c>
      <c r="L24" s="34"/>
    </row>
    <row r="25" ht="22" customHeight="1" spans="1:12">
      <c r="A25" s="18">
        <v>22</v>
      </c>
      <c r="B25" s="19" t="s">
        <v>18</v>
      </c>
      <c r="C25" s="24" t="s">
        <v>22</v>
      </c>
      <c r="D25" s="21">
        <f t="shared" ref="D25:D28" si="11">I25*40+(H25-I25)*35</f>
        <v>12276</v>
      </c>
      <c r="E25" s="22">
        <f t="shared" si="1"/>
        <v>6138</v>
      </c>
      <c r="F25" s="22" t="s">
        <v>17</v>
      </c>
      <c r="G25" s="22">
        <v>306.9</v>
      </c>
      <c r="H25" s="22">
        <v>306.9</v>
      </c>
      <c r="I25" s="22">
        <v>306.9</v>
      </c>
      <c r="J25" s="22">
        <f t="shared" ref="J25:J30" si="12">H25*0.35</f>
        <v>107.415</v>
      </c>
      <c r="K25" s="33" t="s">
        <v>16</v>
      </c>
      <c r="L25" s="34"/>
    </row>
    <row r="26" ht="22" customHeight="1" spans="1:12">
      <c r="A26" s="18">
        <v>23</v>
      </c>
      <c r="B26" s="25" t="s">
        <v>25</v>
      </c>
      <c r="C26" s="22" t="s">
        <v>26</v>
      </c>
      <c r="D26" s="21">
        <f t="shared" si="11"/>
        <v>14805</v>
      </c>
      <c r="E26" s="22">
        <f t="shared" si="1"/>
        <v>7402.5</v>
      </c>
      <c r="F26" s="22" t="s">
        <v>20</v>
      </c>
      <c r="G26" s="22">
        <v>423</v>
      </c>
      <c r="H26" s="22">
        <v>423</v>
      </c>
      <c r="I26" s="22">
        <v>0</v>
      </c>
      <c r="J26" s="22">
        <f t="shared" ref="J26:J29" si="13">H26*0.26</f>
        <v>109.98</v>
      </c>
      <c r="K26" s="33" t="s">
        <v>21</v>
      </c>
      <c r="L26" s="34"/>
    </row>
    <row r="27" ht="22" customHeight="1" spans="1:12">
      <c r="A27" s="18">
        <v>24</v>
      </c>
      <c r="B27" s="25" t="s">
        <v>25</v>
      </c>
      <c r="C27" s="22" t="s">
        <v>26</v>
      </c>
      <c r="D27" s="21">
        <f t="shared" si="11"/>
        <v>8032</v>
      </c>
      <c r="E27" s="22">
        <f t="shared" si="1"/>
        <v>4016</v>
      </c>
      <c r="F27" s="22" t="s">
        <v>20</v>
      </c>
      <c r="G27" s="22">
        <v>200.8</v>
      </c>
      <c r="H27" s="22">
        <v>200.8</v>
      </c>
      <c r="I27" s="22">
        <v>200.8</v>
      </c>
      <c r="J27" s="22">
        <f t="shared" si="13"/>
        <v>52.208</v>
      </c>
      <c r="K27" s="33" t="s">
        <v>21</v>
      </c>
      <c r="L27" s="34"/>
    </row>
    <row r="28" ht="22" customHeight="1" spans="1:12">
      <c r="A28" s="18">
        <v>25</v>
      </c>
      <c r="B28" s="25" t="s">
        <v>25</v>
      </c>
      <c r="C28" s="26" t="s">
        <v>26</v>
      </c>
      <c r="D28" s="21">
        <f t="shared" si="11"/>
        <v>3500</v>
      </c>
      <c r="E28" s="22">
        <f t="shared" si="1"/>
        <v>1750</v>
      </c>
      <c r="F28" s="22" t="s">
        <v>17</v>
      </c>
      <c r="G28" s="22">
        <v>100</v>
      </c>
      <c r="H28" s="22">
        <v>100</v>
      </c>
      <c r="I28" s="22">
        <v>0</v>
      </c>
      <c r="J28" s="22">
        <f t="shared" si="12"/>
        <v>35</v>
      </c>
      <c r="K28" s="33" t="s">
        <v>16</v>
      </c>
      <c r="L28" s="34"/>
    </row>
    <row r="29" ht="22" customHeight="1" spans="1:12">
      <c r="A29" s="18">
        <v>26</v>
      </c>
      <c r="B29" s="25" t="s">
        <v>25</v>
      </c>
      <c r="C29" s="26" t="s">
        <v>26</v>
      </c>
      <c r="D29" s="21">
        <f>I29*55+(H29-I29)*50</f>
        <v>7000</v>
      </c>
      <c r="E29" s="22">
        <f t="shared" si="1"/>
        <v>3500</v>
      </c>
      <c r="F29" s="22" t="s">
        <v>15</v>
      </c>
      <c r="G29" s="22">
        <v>140</v>
      </c>
      <c r="H29" s="22">
        <v>140</v>
      </c>
      <c r="I29" s="22">
        <v>0</v>
      </c>
      <c r="J29" s="22">
        <f t="shared" si="13"/>
        <v>36.4</v>
      </c>
      <c r="K29" s="33" t="s">
        <v>16</v>
      </c>
      <c r="L29" s="34"/>
    </row>
    <row r="30" ht="22" customHeight="1" spans="1:12">
      <c r="A30" s="18">
        <v>27</v>
      </c>
      <c r="B30" s="25" t="s">
        <v>25</v>
      </c>
      <c r="C30" s="26" t="s">
        <v>26</v>
      </c>
      <c r="D30" s="21">
        <f t="shared" ref="D30:D35" si="14">I30*40+(H30-I30)*35</f>
        <v>7610.75</v>
      </c>
      <c r="E30" s="22">
        <f t="shared" si="1"/>
        <v>3805.375</v>
      </c>
      <c r="F30" s="22" t="s">
        <v>17</v>
      </c>
      <c r="G30" s="22">
        <v>220</v>
      </c>
      <c r="H30" s="22">
        <v>217.45</v>
      </c>
      <c r="I30" s="22">
        <v>0</v>
      </c>
      <c r="J30" s="22">
        <f t="shared" si="12"/>
        <v>76.1075</v>
      </c>
      <c r="K30" s="33" t="s">
        <v>16</v>
      </c>
      <c r="L30" s="34"/>
    </row>
    <row r="31" ht="22" customHeight="1" spans="1:12">
      <c r="A31" s="18">
        <v>28</v>
      </c>
      <c r="B31" s="25" t="s">
        <v>25</v>
      </c>
      <c r="C31" s="26" t="s">
        <v>26</v>
      </c>
      <c r="D31" s="21">
        <f>I31*30+(H31-I31)*25</f>
        <v>5525</v>
      </c>
      <c r="E31" s="22">
        <f t="shared" si="1"/>
        <v>2762.5</v>
      </c>
      <c r="F31" s="22" t="s">
        <v>23</v>
      </c>
      <c r="G31" s="22">
        <v>221</v>
      </c>
      <c r="H31" s="22">
        <v>221</v>
      </c>
      <c r="I31" s="22">
        <v>0</v>
      </c>
      <c r="J31" s="22">
        <f t="shared" ref="J31:J36" si="15">H31*0.26</f>
        <v>57.46</v>
      </c>
      <c r="K31" s="33" t="s">
        <v>24</v>
      </c>
      <c r="L31" s="34"/>
    </row>
    <row r="32" ht="22" customHeight="1" spans="1:12">
      <c r="A32" s="18">
        <v>29</v>
      </c>
      <c r="B32" s="25" t="s">
        <v>25</v>
      </c>
      <c r="C32" s="26" t="s">
        <v>26</v>
      </c>
      <c r="D32" s="21">
        <f>I32*30+(H32-I32)*25</f>
        <v>5465</v>
      </c>
      <c r="E32" s="22">
        <f t="shared" si="1"/>
        <v>2732.5</v>
      </c>
      <c r="F32" s="22" t="s">
        <v>23</v>
      </c>
      <c r="G32" s="27">
        <v>218.6</v>
      </c>
      <c r="H32" s="27">
        <v>218.6</v>
      </c>
      <c r="I32" s="22">
        <v>0</v>
      </c>
      <c r="J32" s="22">
        <f t="shared" si="15"/>
        <v>56.836</v>
      </c>
      <c r="K32" s="33" t="s">
        <v>24</v>
      </c>
      <c r="L32" s="34"/>
    </row>
    <row r="33" ht="22" customHeight="1" spans="1:12">
      <c r="A33" s="18">
        <v>30</v>
      </c>
      <c r="B33" s="25" t="s">
        <v>25</v>
      </c>
      <c r="C33" s="26" t="s">
        <v>26</v>
      </c>
      <c r="D33" s="21">
        <f t="shared" si="14"/>
        <v>3500</v>
      </c>
      <c r="E33" s="22">
        <f t="shared" si="1"/>
        <v>1750</v>
      </c>
      <c r="F33" s="22" t="s">
        <v>17</v>
      </c>
      <c r="G33" s="27">
        <v>100</v>
      </c>
      <c r="H33" s="27">
        <v>100</v>
      </c>
      <c r="I33" s="22">
        <v>0</v>
      </c>
      <c r="J33" s="22">
        <f t="shared" ref="J33:J35" si="16">H33*0.35</f>
        <v>35</v>
      </c>
      <c r="K33" s="33" t="s">
        <v>16</v>
      </c>
      <c r="L33" s="34"/>
    </row>
    <row r="34" ht="22" customHeight="1" spans="1:12">
      <c r="A34" s="18">
        <v>31</v>
      </c>
      <c r="B34" s="25" t="s">
        <v>25</v>
      </c>
      <c r="C34" s="26" t="s">
        <v>26</v>
      </c>
      <c r="D34" s="21">
        <f t="shared" si="14"/>
        <v>6545</v>
      </c>
      <c r="E34" s="22">
        <f t="shared" si="1"/>
        <v>3272.5</v>
      </c>
      <c r="F34" s="22" t="s">
        <v>17</v>
      </c>
      <c r="G34" s="27">
        <v>220</v>
      </c>
      <c r="H34" s="27">
        <v>187</v>
      </c>
      <c r="I34" s="22">
        <v>0</v>
      </c>
      <c r="J34" s="22">
        <f t="shared" si="16"/>
        <v>65.45</v>
      </c>
      <c r="K34" s="33" t="s">
        <v>16</v>
      </c>
      <c r="L34" s="34"/>
    </row>
    <row r="35" ht="22" customHeight="1" spans="1:12">
      <c r="A35" s="18">
        <v>32</v>
      </c>
      <c r="B35" s="25" t="s">
        <v>25</v>
      </c>
      <c r="C35" s="26" t="s">
        <v>26</v>
      </c>
      <c r="D35" s="21">
        <f t="shared" si="14"/>
        <v>21456.05</v>
      </c>
      <c r="E35" s="22">
        <f t="shared" si="1"/>
        <v>10728.025</v>
      </c>
      <c r="F35" s="22" t="s">
        <v>17</v>
      </c>
      <c r="G35" s="27">
        <v>619.47</v>
      </c>
      <c r="H35" s="27">
        <v>613.03</v>
      </c>
      <c r="I35" s="22">
        <v>0</v>
      </c>
      <c r="J35" s="22">
        <f t="shared" si="16"/>
        <v>214.5605</v>
      </c>
      <c r="K35" s="33" t="s">
        <v>16</v>
      </c>
      <c r="L35" s="34"/>
    </row>
    <row r="36" ht="22" customHeight="1" spans="1:12">
      <c r="A36" s="18">
        <v>33</v>
      </c>
      <c r="B36" s="25" t="s">
        <v>25</v>
      </c>
      <c r="C36" s="26" t="s">
        <v>26</v>
      </c>
      <c r="D36" s="21">
        <f>I36*55+(H36-I36)*50</f>
        <v>3080</v>
      </c>
      <c r="E36" s="22">
        <f t="shared" si="1"/>
        <v>1540</v>
      </c>
      <c r="F36" s="22" t="s">
        <v>15</v>
      </c>
      <c r="G36" s="27">
        <v>61.6</v>
      </c>
      <c r="H36" s="27">
        <v>61.6</v>
      </c>
      <c r="I36" s="22">
        <v>0</v>
      </c>
      <c r="J36" s="22">
        <f t="shared" si="15"/>
        <v>16.016</v>
      </c>
      <c r="K36" s="33" t="s">
        <v>16</v>
      </c>
      <c r="L36" s="34"/>
    </row>
    <row r="37" ht="22" customHeight="1" spans="1:12">
      <c r="A37" s="18">
        <v>34</v>
      </c>
      <c r="B37" s="25" t="s">
        <v>25</v>
      </c>
      <c r="C37" s="26" t="s">
        <v>26</v>
      </c>
      <c r="D37" s="21">
        <f t="shared" ref="D37:D40" si="17">I37*40+(H37-I37)*35</f>
        <v>21467.25</v>
      </c>
      <c r="E37" s="22">
        <f t="shared" si="1"/>
        <v>10733.625</v>
      </c>
      <c r="F37" s="22" t="s">
        <v>17</v>
      </c>
      <c r="G37" s="27">
        <v>613.35</v>
      </c>
      <c r="H37" s="27">
        <v>613.35</v>
      </c>
      <c r="I37" s="22">
        <v>0</v>
      </c>
      <c r="J37" s="22">
        <f t="shared" ref="J37:J40" si="18">H37*0.35</f>
        <v>214.6725</v>
      </c>
      <c r="K37" s="33" t="s">
        <v>16</v>
      </c>
      <c r="L37" s="34"/>
    </row>
    <row r="38" ht="22" customHeight="1" spans="1:12">
      <c r="A38" s="18">
        <v>35</v>
      </c>
      <c r="B38" s="25" t="s">
        <v>25</v>
      </c>
      <c r="C38" s="26" t="s">
        <v>26</v>
      </c>
      <c r="D38" s="21">
        <f>I38*55+(H38-I38)*50</f>
        <v>18100</v>
      </c>
      <c r="E38" s="22">
        <f t="shared" si="1"/>
        <v>9050</v>
      </c>
      <c r="F38" s="22" t="s">
        <v>15</v>
      </c>
      <c r="G38" s="27">
        <v>362</v>
      </c>
      <c r="H38" s="27">
        <v>362</v>
      </c>
      <c r="I38" s="22">
        <v>0</v>
      </c>
      <c r="J38" s="22">
        <f t="shared" ref="J38:J45" si="19">H38*0.26</f>
        <v>94.12</v>
      </c>
      <c r="K38" s="33" t="s">
        <v>16</v>
      </c>
      <c r="L38" s="34"/>
    </row>
    <row r="39" ht="22" customHeight="1" spans="1:12">
      <c r="A39" s="18">
        <v>36</v>
      </c>
      <c r="B39" s="25" t="s">
        <v>25</v>
      </c>
      <c r="C39" s="26" t="s">
        <v>26</v>
      </c>
      <c r="D39" s="21">
        <f t="shared" si="17"/>
        <v>1960</v>
      </c>
      <c r="E39" s="22">
        <f t="shared" si="1"/>
        <v>980</v>
      </c>
      <c r="F39" s="22" t="s">
        <v>17</v>
      </c>
      <c r="G39" s="27">
        <v>79.23</v>
      </c>
      <c r="H39" s="27">
        <v>56</v>
      </c>
      <c r="I39" s="22">
        <v>0</v>
      </c>
      <c r="J39" s="22">
        <f t="shared" si="18"/>
        <v>19.6</v>
      </c>
      <c r="K39" s="33" t="s">
        <v>16</v>
      </c>
      <c r="L39" s="34"/>
    </row>
    <row r="40" ht="22" customHeight="1" spans="1:12">
      <c r="A40" s="18">
        <v>37</v>
      </c>
      <c r="B40" s="25" t="s">
        <v>25</v>
      </c>
      <c r="C40" s="26" t="s">
        <v>26</v>
      </c>
      <c r="D40" s="21">
        <f t="shared" si="17"/>
        <v>7038.5</v>
      </c>
      <c r="E40" s="22">
        <f t="shared" si="1"/>
        <v>3519.25</v>
      </c>
      <c r="F40" s="22" t="s">
        <v>17</v>
      </c>
      <c r="G40" s="27">
        <v>222</v>
      </c>
      <c r="H40" s="27">
        <v>201.1</v>
      </c>
      <c r="I40" s="22">
        <v>0</v>
      </c>
      <c r="J40" s="22">
        <f t="shared" si="18"/>
        <v>70.385</v>
      </c>
      <c r="K40" s="33" t="s">
        <v>16</v>
      </c>
      <c r="L40" s="34"/>
    </row>
    <row r="41" ht="22" customHeight="1" spans="1:12">
      <c r="A41" s="18">
        <v>38</v>
      </c>
      <c r="B41" s="25" t="s">
        <v>25</v>
      </c>
      <c r="C41" s="26" t="s">
        <v>26</v>
      </c>
      <c r="D41" s="21">
        <f>I41*30+(H41-I41)*25</f>
        <v>1300</v>
      </c>
      <c r="E41" s="22">
        <f t="shared" si="1"/>
        <v>650</v>
      </c>
      <c r="F41" s="22" t="s">
        <v>23</v>
      </c>
      <c r="G41" s="22">
        <v>52</v>
      </c>
      <c r="H41" s="22">
        <v>52</v>
      </c>
      <c r="I41" s="22">
        <v>0</v>
      </c>
      <c r="J41" s="22">
        <f t="shared" si="19"/>
        <v>13.52</v>
      </c>
      <c r="K41" s="33" t="s">
        <v>24</v>
      </c>
      <c r="L41" s="34"/>
    </row>
    <row r="42" ht="22" customHeight="1" spans="1:12">
      <c r="A42" s="18">
        <v>39</v>
      </c>
      <c r="B42" s="25" t="s">
        <v>25</v>
      </c>
      <c r="C42" s="26" t="s">
        <v>26</v>
      </c>
      <c r="D42" s="21">
        <f t="shared" ref="D42:D44" si="20">I42*40+(H42-I42)*35</f>
        <v>9100</v>
      </c>
      <c r="E42" s="22">
        <f t="shared" si="1"/>
        <v>4550</v>
      </c>
      <c r="F42" s="22" t="s">
        <v>17</v>
      </c>
      <c r="G42" s="22">
        <v>260</v>
      </c>
      <c r="H42" s="22">
        <v>260</v>
      </c>
      <c r="I42" s="22">
        <v>0</v>
      </c>
      <c r="J42" s="22">
        <f>H42*0.35</f>
        <v>91</v>
      </c>
      <c r="K42" s="33" t="s">
        <v>16</v>
      </c>
      <c r="L42" s="34"/>
    </row>
    <row r="43" ht="22" customHeight="1" spans="1:12">
      <c r="A43" s="18">
        <v>40</v>
      </c>
      <c r="B43" s="25" t="s">
        <v>25</v>
      </c>
      <c r="C43" s="22" t="s">
        <v>26</v>
      </c>
      <c r="D43" s="21">
        <f t="shared" si="20"/>
        <v>7280</v>
      </c>
      <c r="E43" s="22">
        <f t="shared" si="1"/>
        <v>3640</v>
      </c>
      <c r="F43" s="22" t="s">
        <v>20</v>
      </c>
      <c r="G43" s="27">
        <v>208</v>
      </c>
      <c r="H43" s="27">
        <v>208</v>
      </c>
      <c r="I43" s="22">
        <v>0</v>
      </c>
      <c r="J43" s="22">
        <f t="shared" si="19"/>
        <v>54.08</v>
      </c>
      <c r="K43" s="33" t="s">
        <v>21</v>
      </c>
      <c r="L43" s="34"/>
    </row>
    <row r="44" ht="22" customHeight="1" spans="1:12">
      <c r="A44" s="18">
        <v>41</v>
      </c>
      <c r="B44" s="25" t="s">
        <v>25</v>
      </c>
      <c r="C44" s="22" t="s">
        <v>26</v>
      </c>
      <c r="D44" s="21">
        <f t="shared" si="20"/>
        <v>4800</v>
      </c>
      <c r="E44" s="22">
        <f t="shared" si="1"/>
        <v>2400</v>
      </c>
      <c r="F44" s="22" t="s">
        <v>20</v>
      </c>
      <c r="G44" s="27">
        <v>120</v>
      </c>
      <c r="H44" s="27">
        <v>120</v>
      </c>
      <c r="I44" s="22">
        <v>120</v>
      </c>
      <c r="J44" s="22">
        <f t="shared" si="19"/>
        <v>31.2</v>
      </c>
      <c r="K44" s="33" t="s">
        <v>21</v>
      </c>
      <c r="L44" s="34"/>
    </row>
    <row r="45" ht="22" customHeight="1" spans="1:12">
      <c r="A45" s="18">
        <v>42</v>
      </c>
      <c r="B45" s="19" t="s">
        <v>27</v>
      </c>
      <c r="C45" s="28" t="s">
        <v>28</v>
      </c>
      <c r="D45" s="21">
        <f t="shared" ref="D45:D50" si="21">I45*30+(H45-I45)*25</f>
        <v>2500</v>
      </c>
      <c r="E45" s="22">
        <f t="shared" si="1"/>
        <v>1250</v>
      </c>
      <c r="F45" s="22" t="s">
        <v>23</v>
      </c>
      <c r="G45" s="27">
        <v>100</v>
      </c>
      <c r="H45" s="27">
        <v>100</v>
      </c>
      <c r="I45" s="22">
        <v>0</v>
      </c>
      <c r="J45" s="22">
        <f t="shared" si="19"/>
        <v>26</v>
      </c>
      <c r="K45" s="33" t="s">
        <v>24</v>
      </c>
      <c r="L45" s="34"/>
    </row>
    <row r="46" ht="22" customHeight="1" spans="1:12">
      <c r="A46" s="18">
        <v>43</v>
      </c>
      <c r="B46" s="19" t="s">
        <v>27</v>
      </c>
      <c r="C46" s="28" t="s">
        <v>28</v>
      </c>
      <c r="D46" s="21">
        <f t="shared" ref="D46:D54" si="22">I46*40+(H46-I46)*35</f>
        <v>13370</v>
      </c>
      <c r="E46" s="22">
        <f t="shared" si="1"/>
        <v>6685</v>
      </c>
      <c r="F46" s="22" t="s">
        <v>17</v>
      </c>
      <c r="G46" s="27">
        <v>382</v>
      </c>
      <c r="H46" s="27">
        <v>382</v>
      </c>
      <c r="I46" s="22">
        <v>0</v>
      </c>
      <c r="J46" s="22">
        <f t="shared" ref="J46:J54" si="23">H46*0.35</f>
        <v>133.7</v>
      </c>
      <c r="K46" s="33" t="s">
        <v>16</v>
      </c>
      <c r="L46" s="34"/>
    </row>
    <row r="47" ht="22" customHeight="1" spans="1:12">
      <c r="A47" s="18">
        <v>44</v>
      </c>
      <c r="B47" s="19" t="s">
        <v>27</v>
      </c>
      <c r="C47" s="28" t="s">
        <v>28</v>
      </c>
      <c r="D47" s="21">
        <f>I47*15+(I47-H47)*12</f>
        <v>720</v>
      </c>
      <c r="E47" s="22">
        <f t="shared" si="1"/>
        <v>360</v>
      </c>
      <c r="F47" s="22" t="s">
        <v>29</v>
      </c>
      <c r="G47" s="27">
        <v>48</v>
      </c>
      <c r="H47" s="27">
        <v>48</v>
      </c>
      <c r="I47" s="22">
        <v>48</v>
      </c>
      <c r="J47" s="22">
        <f>H47*0.13</f>
        <v>6.24</v>
      </c>
      <c r="K47" s="33" t="s">
        <v>24</v>
      </c>
      <c r="L47" s="34"/>
    </row>
    <row r="48" ht="22" customHeight="1" spans="1:12">
      <c r="A48" s="18">
        <v>45</v>
      </c>
      <c r="B48" s="19" t="s">
        <v>27</v>
      </c>
      <c r="C48" s="28" t="s">
        <v>28</v>
      </c>
      <c r="D48" s="21">
        <f t="shared" si="21"/>
        <v>1440</v>
      </c>
      <c r="E48" s="22">
        <f t="shared" si="1"/>
        <v>720</v>
      </c>
      <c r="F48" s="22" t="s">
        <v>23</v>
      </c>
      <c r="G48" s="27">
        <v>48</v>
      </c>
      <c r="H48" s="27">
        <v>48</v>
      </c>
      <c r="I48" s="22">
        <v>48</v>
      </c>
      <c r="J48" s="22">
        <f>H48*0.26</f>
        <v>12.48</v>
      </c>
      <c r="K48" s="33" t="s">
        <v>24</v>
      </c>
      <c r="L48" s="34"/>
    </row>
    <row r="49" ht="22" customHeight="1" spans="1:12">
      <c r="A49" s="18">
        <v>46</v>
      </c>
      <c r="B49" s="19" t="s">
        <v>27</v>
      </c>
      <c r="C49" s="28" t="s">
        <v>28</v>
      </c>
      <c r="D49" s="21">
        <f t="shared" si="22"/>
        <v>4294.5</v>
      </c>
      <c r="E49" s="22">
        <f t="shared" si="1"/>
        <v>2147.25</v>
      </c>
      <c r="F49" s="22" t="s">
        <v>17</v>
      </c>
      <c r="G49" s="27">
        <v>122.7</v>
      </c>
      <c r="H49" s="27">
        <v>122.7</v>
      </c>
      <c r="I49" s="22">
        <v>0</v>
      </c>
      <c r="J49" s="22">
        <f t="shared" si="23"/>
        <v>42.945</v>
      </c>
      <c r="K49" s="33" t="s">
        <v>16</v>
      </c>
      <c r="L49" s="34"/>
    </row>
    <row r="50" ht="22" customHeight="1" spans="1:12">
      <c r="A50" s="18">
        <v>47</v>
      </c>
      <c r="B50" s="19" t="s">
        <v>27</v>
      </c>
      <c r="C50" s="28" t="s">
        <v>28</v>
      </c>
      <c r="D50" s="21">
        <f t="shared" si="21"/>
        <v>1728</v>
      </c>
      <c r="E50" s="22">
        <f t="shared" si="1"/>
        <v>864</v>
      </c>
      <c r="F50" s="22" t="s">
        <v>23</v>
      </c>
      <c r="G50" s="27">
        <v>57.6</v>
      </c>
      <c r="H50" s="27">
        <v>57.6</v>
      </c>
      <c r="I50" s="22">
        <v>57.6</v>
      </c>
      <c r="J50" s="22">
        <f>H50*0.26</f>
        <v>14.976</v>
      </c>
      <c r="K50" s="33" t="s">
        <v>24</v>
      </c>
      <c r="L50" s="34"/>
    </row>
    <row r="51" ht="22" customHeight="1" spans="1:12">
      <c r="A51" s="18">
        <v>48</v>
      </c>
      <c r="B51" s="19" t="s">
        <v>27</v>
      </c>
      <c r="C51" s="28" t="s">
        <v>28</v>
      </c>
      <c r="D51" s="21">
        <f t="shared" si="22"/>
        <v>2420</v>
      </c>
      <c r="E51" s="22">
        <f t="shared" si="1"/>
        <v>1210</v>
      </c>
      <c r="F51" s="22" t="s">
        <v>17</v>
      </c>
      <c r="G51" s="22">
        <v>60.5</v>
      </c>
      <c r="H51" s="22">
        <v>60.5</v>
      </c>
      <c r="I51" s="22">
        <v>60.5</v>
      </c>
      <c r="J51" s="22">
        <f t="shared" si="23"/>
        <v>21.175</v>
      </c>
      <c r="K51" s="33" t="s">
        <v>16</v>
      </c>
      <c r="L51" s="34"/>
    </row>
    <row r="52" ht="22" customHeight="1" spans="1:12">
      <c r="A52" s="18">
        <v>49</v>
      </c>
      <c r="B52" s="19" t="s">
        <v>27</v>
      </c>
      <c r="C52" s="28" t="s">
        <v>28</v>
      </c>
      <c r="D52" s="21">
        <f t="shared" si="22"/>
        <v>6300</v>
      </c>
      <c r="E52" s="22">
        <f t="shared" si="1"/>
        <v>3150</v>
      </c>
      <c r="F52" s="22" t="s">
        <v>17</v>
      </c>
      <c r="G52" s="22">
        <v>221.4</v>
      </c>
      <c r="H52" s="22">
        <v>180</v>
      </c>
      <c r="I52" s="22">
        <v>0</v>
      </c>
      <c r="J52" s="22">
        <f t="shared" si="23"/>
        <v>63</v>
      </c>
      <c r="K52" s="33" t="s">
        <v>16</v>
      </c>
      <c r="L52" s="34"/>
    </row>
    <row r="53" ht="22" customHeight="1" spans="1:12">
      <c r="A53" s="18">
        <v>50</v>
      </c>
      <c r="B53" s="19" t="s">
        <v>27</v>
      </c>
      <c r="C53" s="28" t="s">
        <v>28</v>
      </c>
      <c r="D53" s="21">
        <f t="shared" si="22"/>
        <v>3535</v>
      </c>
      <c r="E53" s="22">
        <f t="shared" si="1"/>
        <v>1767.5</v>
      </c>
      <c r="F53" s="22" t="s">
        <v>17</v>
      </c>
      <c r="G53" s="27">
        <v>101.4</v>
      </c>
      <c r="H53" s="27">
        <v>101</v>
      </c>
      <c r="I53" s="22">
        <v>0</v>
      </c>
      <c r="J53" s="22">
        <f t="shared" si="23"/>
        <v>35.35</v>
      </c>
      <c r="K53" s="33" t="s">
        <v>16</v>
      </c>
      <c r="L53" s="34"/>
    </row>
    <row r="54" ht="22" customHeight="1" spans="1:12">
      <c r="A54" s="18">
        <v>51</v>
      </c>
      <c r="B54" s="19" t="s">
        <v>27</v>
      </c>
      <c r="C54" s="28" t="s">
        <v>28</v>
      </c>
      <c r="D54" s="21">
        <f t="shared" si="22"/>
        <v>3675</v>
      </c>
      <c r="E54" s="22">
        <f t="shared" si="1"/>
        <v>1837.5</v>
      </c>
      <c r="F54" s="22" t="s">
        <v>17</v>
      </c>
      <c r="G54" s="27">
        <v>105</v>
      </c>
      <c r="H54" s="27">
        <v>105</v>
      </c>
      <c r="I54" s="22">
        <v>0</v>
      </c>
      <c r="J54" s="22">
        <f t="shared" si="23"/>
        <v>36.75</v>
      </c>
      <c r="K54" s="33" t="s">
        <v>16</v>
      </c>
      <c r="L54" s="34"/>
    </row>
    <row r="55" ht="22" customHeight="1" spans="1:12">
      <c r="A55" s="18">
        <v>52</v>
      </c>
      <c r="B55" s="19" t="s">
        <v>30</v>
      </c>
      <c r="C55" s="23" t="s">
        <v>31</v>
      </c>
      <c r="D55" s="21">
        <f>I55*30+(H55-I55)*25</f>
        <v>10150</v>
      </c>
      <c r="E55" s="22">
        <f t="shared" si="1"/>
        <v>5075</v>
      </c>
      <c r="F55" s="22" t="s">
        <v>23</v>
      </c>
      <c r="G55" s="27">
        <v>406</v>
      </c>
      <c r="H55" s="27">
        <v>406</v>
      </c>
      <c r="I55" s="22">
        <v>0</v>
      </c>
      <c r="J55" s="22">
        <f t="shared" ref="J55:J58" si="24">H55*0.26</f>
        <v>105.56</v>
      </c>
      <c r="K55" s="33" t="s">
        <v>24</v>
      </c>
      <c r="L55" s="34"/>
    </row>
    <row r="56" ht="22" customHeight="1" spans="1:12">
      <c r="A56" s="18">
        <v>53</v>
      </c>
      <c r="B56" s="19" t="s">
        <v>30</v>
      </c>
      <c r="C56" s="23" t="s">
        <v>31</v>
      </c>
      <c r="D56" s="21">
        <f>I56*40+(H56-I56)*35</f>
        <v>25789.75</v>
      </c>
      <c r="E56" s="22">
        <f t="shared" si="1"/>
        <v>12894.875</v>
      </c>
      <c r="F56" s="22" t="s">
        <v>17</v>
      </c>
      <c r="G56" s="22">
        <v>736.85</v>
      </c>
      <c r="H56" s="22">
        <v>736.85</v>
      </c>
      <c r="I56" s="22">
        <v>0</v>
      </c>
      <c r="J56" s="22">
        <f>H56*0.35</f>
        <v>257.8975</v>
      </c>
      <c r="K56" s="33" t="s">
        <v>16</v>
      </c>
      <c r="L56" s="34"/>
    </row>
    <row r="57" ht="22" customHeight="1" spans="1:12">
      <c r="A57" s="18">
        <v>54</v>
      </c>
      <c r="B57" s="19" t="s">
        <v>32</v>
      </c>
      <c r="C57" s="23" t="s">
        <v>33</v>
      </c>
      <c r="D57" s="21">
        <f>I57*55+(H57-I57)*50</f>
        <v>20500</v>
      </c>
      <c r="E57" s="22">
        <f t="shared" si="1"/>
        <v>10250</v>
      </c>
      <c r="F57" s="22" t="s">
        <v>15</v>
      </c>
      <c r="G57" s="22">
        <v>410</v>
      </c>
      <c r="H57" s="22">
        <v>410</v>
      </c>
      <c r="I57" s="22">
        <v>0</v>
      </c>
      <c r="J57" s="22">
        <f t="shared" si="24"/>
        <v>106.6</v>
      </c>
      <c r="K57" s="33" t="s">
        <v>16</v>
      </c>
      <c r="L57" s="34"/>
    </row>
    <row r="58" ht="22" customHeight="1" spans="1:12">
      <c r="A58" s="18">
        <v>55</v>
      </c>
      <c r="B58" s="19" t="s">
        <v>34</v>
      </c>
      <c r="C58" s="29" t="s">
        <v>35</v>
      </c>
      <c r="D58" s="21">
        <f>I58*40+(H58-I58)*35</f>
        <v>86984</v>
      </c>
      <c r="E58" s="22">
        <f t="shared" si="1"/>
        <v>43492</v>
      </c>
      <c r="F58" s="22" t="s">
        <v>20</v>
      </c>
      <c r="G58" s="22">
        <v>2174.6</v>
      </c>
      <c r="H58" s="22">
        <v>2174.6</v>
      </c>
      <c r="I58" s="22">
        <v>2174.6</v>
      </c>
      <c r="J58" s="22">
        <f t="shared" si="24"/>
        <v>565.396</v>
      </c>
      <c r="K58" s="33" t="s">
        <v>21</v>
      </c>
      <c r="L58" s="34"/>
    </row>
    <row r="59" ht="22" customHeight="1" spans="1:12">
      <c r="A59" s="18">
        <v>56</v>
      </c>
      <c r="B59" s="19" t="s">
        <v>36</v>
      </c>
      <c r="C59" s="29" t="s">
        <v>37</v>
      </c>
      <c r="D59" s="21">
        <f>I59*15+(H59-I59)*12</f>
        <v>3036</v>
      </c>
      <c r="E59" s="22">
        <f t="shared" si="1"/>
        <v>1518</v>
      </c>
      <c r="F59" s="22" t="s">
        <v>29</v>
      </c>
      <c r="G59" s="22">
        <v>243</v>
      </c>
      <c r="H59" s="22">
        <v>243</v>
      </c>
      <c r="I59" s="22">
        <v>40</v>
      </c>
      <c r="J59" s="22">
        <f>H59*0.13</f>
        <v>31.59</v>
      </c>
      <c r="K59" s="33" t="s">
        <v>24</v>
      </c>
      <c r="L59" s="34"/>
    </row>
    <row r="60" ht="22" customHeight="1" spans="1:12">
      <c r="A60" s="18">
        <v>57</v>
      </c>
      <c r="B60" s="19" t="s">
        <v>36</v>
      </c>
      <c r="C60" s="29" t="s">
        <v>37</v>
      </c>
      <c r="D60" s="21">
        <f>I60*30+(H60-I60)*25</f>
        <v>6275</v>
      </c>
      <c r="E60" s="22">
        <f t="shared" si="1"/>
        <v>3137.5</v>
      </c>
      <c r="F60" s="22" t="s">
        <v>23</v>
      </c>
      <c r="G60" s="22">
        <v>243</v>
      </c>
      <c r="H60" s="22">
        <v>243</v>
      </c>
      <c r="I60" s="22">
        <v>40</v>
      </c>
      <c r="J60" s="22">
        <f>H60*0.26</f>
        <v>63.18</v>
      </c>
      <c r="K60" s="33" t="s">
        <v>24</v>
      </c>
      <c r="L60" s="34"/>
    </row>
    <row r="61" ht="22" customHeight="1" spans="1:12">
      <c r="A61" s="18">
        <v>58</v>
      </c>
      <c r="B61" s="19" t="s">
        <v>36</v>
      </c>
      <c r="C61" s="29" t="s">
        <v>37</v>
      </c>
      <c r="D61" s="21">
        <f>I61*15+(H61-I61)*12</f>
        <v>3414</v>
      </c>
      <c r="E61" s="22">
        <f t="shared" si="1"/>
        <v>1707</v>
      </c>
      <c r="F61" s="22" t="s">
        <v>29</v>
      </c>
      <c r="G61" s="22">
        <v>265</v>
      </c>
      <c r="H61" s="22">
        <v>265</v>
      </c>
      <c r="I61" s="22">
        <v>78</v>
      </c>
      <c r="J61" s="22">
        <f>H61*0.13</f>
        <v>34.45</v>
      </c>
      <c r="K61" s="33" t="s">
        <v>24</v>
      </c>
      <c r="L61" s="34"/>
    </row>
    <row r="62" ht="22" customHeight="1" spans="1:12">
      <c r="A62" s="18">
        <v>59</v>
      </c>
      <c r="B62" s="19" t="s">
        <v>36</v>
      </c>
      <c r="C62" s="29" t="s">
        <v>37</v>
      </c>
      <c r="D62" s="21">
        <f>I62*30+(H62-I62)*25</f>
        <v>7015</v>
      </c>
      <c r="E62" s="22">
        <f t="shared" si="1"/>
        <v>3507.5</v>
      </c>
      <c r="F62" s="22" t="s">
        <v>23</v>
      </c>
      <c r="G62" s="22">
        <v>265</v>
      </c>
      <c r="H62" s="22">
        <v>265</v>
      </c>
      <c r="I62" s="22">
        <v>78</v>
      </c>
      <c r="J62" s="22">
        <f>H62*0.26</f>
        <v>68.9</v>
      </c>
      <c r="K62" s="33" t="s">
        <v>24</v>
      </c>
      <c r="L62" s="34"/>
    </row>
    <row r="63" ht="22" customHeight="1" spans="1:12">
      <c r="A63" s="18">
        <v>60</v>
      </c>
      <c r="B63" s="19" t="s">
        <v>36</v>
      </c>
      <c r="C63" s="29" t="s">
        <v>37</v>
      </c>
      <c r="D63" s="21">
        <f t="shared" ref="D63:D65" si="25">I63*40+(H63-I63)*35</f>
        <v>1361.5</v>
      </c>
      <c r="E63" s="22">
        <f t="shared" si="1"/>
        <v>680.75</v>
      </c>
      <c r="F63" s="22" t="s">
        <v>17</v>
      </c>
      <c r="G63" s="22">
        <v>39</v>
      </c>
      <c r="H63" s="22">
        <v>38.9</v>
      </c>
      <c r="I63" s="22">
        <v>0</v>
      </c>
      <c r="J63" s="22">
        <f t="shared" ref="J63:J65" si="26">H63*0.35</f>
        <v>13.615</v>
      </c>
      <c r="K63" s="33" t="s">
        <v>16</v>
      </c>
      <c r="L63" s="34"/>
    </row>
    <row r="64" ht="22" customHeight="1" spans="1:12">
      <c r="A64" s="18">
        <v>61</v>
      </c>
      <c r="B64" s="19" t="s">
        <v>36</v>
      </c>
      <c r="C64" s="29" t="s">
        <v>37</v>
      </c>
      <c r="D64" s="21">
        <f t="shared" si="25"/>
        <v>27895</v>
      </c>
      <c r="E64" s="22">
        <f t="shared" si="1"/>
        <v>13947.5</v>
      </c>
      <c r="F64" s="22" t="s">
        <v>17</v>
      </c>
      <c r="G64" s="22">
        <v>797</v>
      </c>
      <c r="H64" s="22">
        <v>797</v>
      </c>
      <c r="I64" s="22">
        <v>0</v>
      </c>
      <c r="J64" s="22">
        <f t="shared" si="26"/>
        <v>278.95</v>
      </c>
      <c r="K64" s="33" t="s">
        <v>16</v>
      </c>
      <c r="L64" s="34"/>
    </row>
    <row r="65" ht="22" customHeight="1" spans="1:12">
      <c r="A65" s="18">
        <v>62</v>
      </c>
      <c r="B65" s="19" t="s">
        <v>36</v>
      </c>
      <c r="C65" s="29" t="s">
        <v>37</v>
      </c>
      <c r="D65" s="21">
        <f t="shared" si="25"/>
        <v>24375.2</v>
      </c>
      <c r="E65" s="22">
        <f t="shared" si="1"/>
        <v>12187.6</v>
      </c>
      <c r="F65" s="22" t="s">
        <v>17</v>
      </c>
      <c r="G65" s="22">
        <v>678</v>
      </c>
      <c r="H65" s="22">
        <v>677.38</v>
      </c>
      <c r="I65" s="22">
        <v>133.38</v>
      </c>
      <c r="J65" s="22">
        <f t="shared" si="26"/>
        <v>237.083</v>
      </c>
      <c r="K65" s="33" t="s">
        <v>16</v>
      </c>
      <c r="L65" s="34"/>
    </row>
    <row r="66" ht="22" customHeight="1" spans="1:12">
      <c r="A66" s="18">
        <v>63</v>
      </c>
      <c r="B66" s="19" t="s">
        <v>38</v>
      </c>
      <c r="C66" s="35" t="s">
        <v>39</v>
      </c>
      <c r="D66" s="21">
        <f>I66*30+(H66-I66)*25</f>
        <v>10972.5</v>
      </c>
      <c r="E66" s="22">
        <f t="shared" si="1"/>
        <v>5486.25</v>
      </c>
      <c r="F66" s="22" t="s">
        <v>23</v>
      </c>
      <c r="G66" s="22">
        <v>438.9</v>
      </c>
      <c r="H66" s="22">
        <v>438.9</v>
      </c>
      <c r="I66" s="22">
        <v>0</v>
      </c>
      <c r="J66" s="22">
        <f t="shared" ref="J66:J71" si="27">H66*0.26</f>
        <v>114.114</v>
      </c>
      <c r="K66" s="33" t="s">
        <v>24</v>
      </c>
      <c r="L66" s="34"/>
    </row>
    <row r="67" ht="22" customHeight="1" spans="1:12">
      <c r="A67" s="18">
        <v>64</v>
      </c>
      <c r="B67" s="19" t="s">
        <v>38</v>
      </c>
      <c r="C67" s="35" t="s">
        <v>39</v>
      </c>
      <c r="D67" s="21">
        <f t="shared" ref="D67:D72" si="28">I67*40+(H67-I67)*35</f>
        <v>11032.7</v>
      </c>
      <c r="E67" s="22">
        <f t="shared" si="1"/>
        <v>5516.35</v>
      </c>
      <c r="F67" s="36" t="s">
        <v>40</v>
      </c>
      <c r="G67" s="36">
        <v>315.22</v>
      </c>
      <c r="H67" s="36">
        <v>315.22</v>
      </c>
      <c r="I67" s="22">
        <v>0</v>
      </c>
      <c r="J67" s="22">
        <f t="shared" ref="J67:J72" si="29">H67*0.35</f>
        <v>110.327</v>
      </c>
      <c r="K67" s="33" t="s">
        <v>16</v>
      </c>
      <c r="L67" s="30"/>
    </row>
    <row r="68" ht="22" customHeight="1" spans="1:12">
      <c r="A68" s="18">
        <v>65</v>
      </c>
      <c r="B68" s="37" t="s">
        <v>41</v>
      </c>
      <c r="C68" s="23" t="s">
        <v>31</v>
      </c>
      <c r="D68" s="21">
        <f t="shared" si="28"/>
        <v>9103.85</v>
      </c>
      <c r="E68" s="22">
        <f t="shared" ref="E68:E81" si="30">D68/2</f>
        <v>4551.925</v>
      </c>
      <c r="F68" s="38" t="s">
        <v>40</v>
      </c>
      <c r="G68" s="38">
        <v>249.21</v>
      </c>
      <c r="H68" s="38">
        <v>249.21</v>
      </c>
      <c r="I68" s="38">
        <v>76.3</v>
      </c>
      <c r="J68" s="22">
        <f t="shared" si="29"/>
        <v>87.2235</v>
      </c>
      <c r="K68" s="42" t="s">
        <v>42</v>
      </c>
      <c r="L68" s="30"/>
    </row>
    <row r="69" ht="22" customHeight="1" spans="1:12">
      <c r="A69" s="18">
        <v>66</v>
      </c>
      <c r="B69" s="37" t="s">
        <v>41</v>
      </c>
      <c r="C69" s="23" t="s">
        <v>31</v>
      </c>
      <c r="D69" s="21">
        <f>I69*30+(H69-I69)*25</f>
        <v>390</v>
      </c>
      <c r="E69" s="22">
        <f t="shared" si="30"/>
        <v>195</v>
      </c>
      <c r="F69" s="22" t="s">
        <v>23</v>
      </c>
      <c r="G69" s="38">
        <v>13</v>
      </c>
      <c r="H69" s="38">
        <v>13</v>
      </c>
      <c r="I69" s="38">
        <v>13</v>
      </c>
      <c r="J69" s="22">
        <f t="shared" si="27"/>
        <v>3.38</v>
      </c>
      <c r="K69" s="42" t="s">
        <v>43</v>
      </c>
      <c r="L69" s="30"/>
    </row>
    <row r="70" ht="22" customHeight="1" spans="1:12">
      <c r="A70" s="18">
        <v>67</v>
      </c>
      <c r="B70" s="37" t="s">
        <v>44</v>
      </c>
      <c r="C70" s="23" t="s">
        <v>33</v>
      </c>
      <c r="D70" s="21">
        <f>I70*15+(H70-I70)*12</f>
        <v>5040</v>
      </c>
      <c r="E70" s="22">
        <f t="shared" si="30"/>
        <v>2520</v>
      </c>
      <c r="F70" s="22" t="s">
        <v>29</v>
      </c>
      <c r="G70" s="38">
        <v>420</v>
      </c>
      <c r="H70" s="38">
        <v>420</v>
      </c>
      <c r="I70" s="22">
        <v>0</v>
      </c>
      <c r="J70" s="22">
        <f>H70*0.13</f>
        <v>54.6</v>
      </c>
      <c r="K70" s="42" t="s">
        <v>43</v>
      </c>
      <c r="L70" s="30"/>
    </row>
    <row r="71" ht="22" customHeight="1" spans="1:12">
      <c r="A71" s="18">
        <v>68</v>
      </c>
      <c r="B71" s="37" t="s">
        <v>44</v>
      </c>
      <c r="C71" s="23" t="s">
        <v>33</v>
      </c>
      <c r="D71" s="21">
        <f>I71*55+(H71-I71)*50</f>
        <v>89950</v>
      </c>
      <c r="E71" s="22">
        <f t="shared" si="30"/>
        <v>44975</v>
      </c>
      <c r="F71" s="22" t="s">
        <v>15</v>
      </c>
      <c r="G71" s="38">
        <v>1799</v>
      </c>
      <c r="H71" s="38">
        <v>1799</v>
      </c>
      <c r="I71" s="22">
        <v>0</v>
      </c>
      <c r="J71" s="22">
        <f t="shared" si="27"/>
        <v>467.74</v>
      </c>
      <c r="K71" s="42" t="s">
        <v>42</v>
      </c>
      <c r="L71" s="43"/>
    </row>
    <row r="72" ht="22" customHeight="1" spans="1:12">
      <c r="A72" s="18">
        <v>69</v>
      </c>
      <c r="B72" s="37" t="s">
        <v>44</v>
      </c>
      <c r="C72" s="23" t="s">
        <v>33</v>
      </c>
      <c r="D72" s="21">
        <f t="shared" si="28"/>
        <v>9625</v>
      </c>
      <c r="E72" s="22">
        <f t="shared" si="30"/>
        <v>4812.5</v>
      </c>
      <c r="F72" s="38" t="s">
        <v>40</v>
      </c>
      <c r="G72" s="38">
        <v>275</v>
      </c>
      <c r="H72" s="38">
        <v>275</v>
      </c>
      <c r="I72" s="22">
        <v>0</v>
      </c>
      <c r="J72" s="22">
        <f t="shared" si="29"/>
        <v>96.25</v>
      </c>
      <c r="K72" s="42" t="s">
        <v>42</v>
      </c>
      <c r="L72" s="30"/>
    </row>
    <row r="73" ht="22" customHeight="1" spans="1:12">
      <c r="A73" s="18">
        <v>70</v>
      </c>
      <c r="B73" s="37" t="s">
        <v>44</v>
      </c>
      <c r="C73" s="23" t="s">
        <v>33</v>
      </c>
      <c r="D73" s="21">
        <f t="shared" ref="D73:D77" si="31">I73*30+(H73-I73)*25</f>
        <v>18550</v>
      </c>
      <c r="E73" s="22">
        <f t="shared" si="30"/>
        <v>9275</v>
      </c>
      <c r="F73" s="22" t="s">
        <v>23</v>
      </c>
      <c r="G73" s="38">
        <v>742</v>
      </c>
      <c r="H73" s="38">
        <v>742</v>
      </c>
      <c r="I73" s="22">
        <v>0</v>
      </c>
      <c r="J73" s="22">
        <f t="shared" ref="J73:J75" si="32">H73*0.26</f>
        <v>192.92</v>
      </c>
      <c r="K73" s="42" t="s">
        <v>43</v>
      </c>
      <c r="L73" s="30"/>
    </row>
    <row r="74" ht="22" customHeight="1" spans="1:12">
      <c r="A74" s="18">
        <v>71</v>
      </c>
      <c r="B74" s="37" t="s">
        <v>45</v>
      </c>
      <c r="C74" s="24" t="s">
        <v>22</v>
      </c>
      <c r="D74" s="21">
        <f>I74*55+(H74-I74)*50</f>
        <v>2880</v>
      </c>
      <c r="E74" s="22">
        <f t="shared" si="30"/>
        <v>1440</v>
      </c>
      <c r="F74" s="22" t="s">
        <v>15</v>
      </c>
      <c r="G74" s="38">
        <v>57</v>
      </c>
      <c r="H74" s="38">
        <v>57</v>
      </c>
      <c r="I74" s="22">
        <v>6</v>
      </c>
      <c r="J74" s="22">
        <f t="shared" si="32"/>
        <v>14.82</v>
      </c>
      <c r="K74" s="42" t="s">
        <v>42</v>
      </c>
      <c r="L74" s="30"/>
    </row>
    <row r="75" ht="22" customHeight="1" spans="1:12">
      <c r="A75" s="18">
        <v>72</v>
      </c>
      <c r="B75" s="37" t="s">
        <v>46</v>
      </c>
      <c r="C75" s="38" t="s">
        <v>47</v>
      </c>
      <c r="D75" s="21">
        <f t="shared" si="31"/>
        <v>5673</v>
      </c>
      <c r="E75" s="22">
        <f t="shared" si="30"/>
        <v>2836.5</v>
      </c>
      <c r="F75" s="22" t="s">
        <v>23</v>
      </c>
      <c r="G75" s="38">
        <v>209.1</v>
      </c>
      <c r="H75" s="38">
        <v>209.1</v>
      </c>
      <c r="I75" s="38">
        <v>89.1</v>
      </c>
      <c r="J75" s="22">
        <f t="shared" si="32"/>
        <v>54.366</v>
      </c>
      <c r="K75" s="42" t="s">
        <v>43</v>
      </c>
      <c r="L75" s="30"/>
    </row>
    <row r="76" ht="22" customHeight="1" spans="1:12">
      <c r="A76" s="18">
        <v>73</v>
      </c>
      <c r="B76" s="37" t="s">
        <v>46</v>
      </c>
      <c r="C76" s="38" t="s">
        <v>47</v>
      </c>
      <c r="D76" s="21">
        <f t="shared" ref="D76:D81" si="33">I76*40+(H76-I76)*35</f>
        <v>28746</v>
      </c>
      <c r="E76" s="22">
        <f t="shared" si="30"/>
        <v>14373</v>
      </c>
      <c r="F76" s="38" t="s">
        <v>40</v>
      </c>
      <c r="G76" s="38">
        <v>778.9</v>
      </c>
      <c r="H76" s="38">
        <v>778.9</v>
      </c>
      <c r="I76" s="38">
        <v>296.9</v>
      </c>
      <c r="J76" s="22">
        <f t="shared" ref="J76:J81" si="34">H76*0.35</f>
        <v>272.615</v>
      </c>
      <c r="K76" s="42" t="s">
        <v>42</v>
      </c>
      <c r="L76" s="30"/>
    </row>
    <row r="77" ht="22" customHeight="1" spans="1:12">
      <c r="A77" s="18">
        <v>74</v>
      </c>
      <c r="B77" s="37" t="s">
        <v>48</v>
      </c>
      <c r="C77" s="39" t="s">
        <v>49</v>
      </c>
      <c r="D77" s="21">
        <f t="shared" si="31"/>
        <v>15325</v>
      </c>
      <c r="E77" s="22">
        <f t="shared" si="30"/>
        <v>7662.5</v>
      </c>
      <c r="F77" s="22" t="s">
        <v>23</v>
      </c>
      <c r="G77" s="38">
        <v>613</v>
      </c>
      <c r="H77" s="38">
        <v>613</v>
      </c>
      <c r="I77" s="22">
        <v>0</v>
      </c>
      <c r="J77" s="22">
        <f t="shared" ref="J77:J80" si="35">H77*0.26</f>
        <v>159.38</v>
      </c>
      <c r="K77" s="42" t="s">
        <v>43</v>
      </c>
      <c r="L77" s="30"/>
    </row>
    <row r="78" ht="22" customHeight="1" spans="1:12">
      <c r="A78" s="18">
        <v>75</v>
      </c>
      <c r="B78" s="37" t="s">
        <v>48</v>
      </c>
      <c r="C78" s="39" t="s">
        <v>49</v>
      </c>
      <c r="D78" s="21">
        <f t="shared" si="33"/>
        <v>60200.5</v>
      </c>
      <c r="E78" s="22">
        <f t="shared" si="30"/>
        <v>30100.25</v>
      </c>
      <c r="F78" s="38" t="s">
        <v>40</v>
      </c>
      <c r="G78" s="38">
        <v>1709.3</v>
      </c>
      <c r="H78" s="38">
        <v>1709.3</v>
      </c>
      <c r="I78" s="38">
        <v>75</v>
      </c>
      <c r="J78" s="22">
        <f t="shared" si="34"/>
        <v>598.255</v>
      </c>
      <c r="K78" s="42" t="s">
        <v>42</v>
      </c>
      <c r="L78" s="30"/>
    </row>
    <row r="79" ht="22" customHeight="1" spans="1:12">
      <c r="A79" s="18">
        <v>76</v>
      </c>
      <c r="B79" s="37" t="s">
        <v>48</v>
      </c>
      <c r="C79" s="39" t="s">
        <v>49</v>
      </c>
      <c r="D79" s="21">
        <f>I79*55+(H79-I79)*50</f>
        <v>9625</v>
      </c>
      <c r="E79" s="22">
        <f t="shared" si="30"/>
        <v>4812.5</v>
      </c>
      <c r="F79" s="22" t="s">
        <v>15</v>
      </c>
      <c r="G79" s="38">
        <v>192.5</v>
      </c>
      <c r="H79" s="38">
        <v>192.5</v>
      </c>
      <c r="I79" s="22">
        <v>0</v>
      </c>
      <c r="J79" s="22">
        <f t="shared" si="35"/>
        <v>50.05</v>
      </c>
      <c r="K79" s="42" t="s">
        <v>42</v>
      </c>
      <c r="L79" s="30"/>
    </row>
    <row r="80" ht="22" customHeight="1" spans="1:12">
      <c r="A80" s="18">
        <v>77</v>
      </c>
      <c r="B80" s="25" t="s">
        <v>50</v>
      </c>
      <c r="C80" s="24" t="s">
        <v>51</v>
      </c>
      <c r="D80" s="21">
        <f>I80*55+(H80-I80)*50</f>
        <v>73172</v>
      </c>
      <c r="E80" s="22">
        <f t="shared" si="30"/>
        <v>36586</v>
      </c>
      <c r="F80" s="22" t="s">
        <v>15</v>
      </c>
      <c r="G80" s="38">
        <v>1467.41</v>
      </c>
      <c r="H80" s="38">
        <v>1463.44</v>
      </c>
      <c r="I80" s="22">
        <v>0</v>
      </c>
      <c r="J80" s="22">
        <f t="shared" si="35"/>
        <v>380.4944</v>
      </c>
      <c r="K80" s="42" t="s">
        <v>42</v>
      </c>
      <c r="L80" s="30"/>
    </row>
    <row r="81" ht="22" customHeight="1" spans="1:12">
      <c r="A81" s="18">
        <v>78</v>
      </c>
      <c r="B81" s="37" t="s">
        <v>52</v>
      </c>
      <c r="C81" s="38"/>
      <c r="D81" s="21">
        <f t="shared" si="33"/>
        <v>11585</v>
      </c>
      <c r="E81" s="22">
        <f t="shared" si="30"/>
        <v>5792.5</v>
      </c>
      <c r="F81" s="38" t="s">
        <v>40</v>
      </c>
      <c r="G81" s="38">
        <v>331</v>
      </c>
      <c r="H81" s="38">
        <v>331</v>
      </c>
      <c r="I81" s="22">
        <v>0</v>
      </c>
      <c r="J81" s="22">
        <f t="shared" si="34"/>
        <v>115.85</v>
      </c>
      <c r="K81" s="42" t="s">
        <v>42</v>
      </c>
      <c r="L81" s="30"/>
    </row>
    <row r="82" ht="31" customHeight="1" spans="1:12">
      <c r="A82" s="40"/>
      <c r="B82" s="37" t="s">
        <v>53</v>
      </c>
      <c r="C82" s="38"/>
      <c r="D82" s="41">
        <f>SUM(D4:D81)</f>
        <v>955374.1</v>
      </c>
      <c r="E82" s="38">
        <f>SUM(E4:E81)</f>
        <v>477687.05</v>
      </c>
      <c r="F82" s="38"/>
      <c r="G82" s="38"/>
      <c r="H82" s="38">
        <f>SUM(H4:H81)</f>
        <v>25910.02</v>
      </c>
      <c r="I82" s="38">
        <f>SUM(I4:I81)</f>
        <v>6435.66</v>
      </c>
      <c r="J82" s="38">
        <f>SUM(J4:J81)</f>
        <v>7641.2593</v>
      </c>
      <c r="K82" s="42"/>
      <c r="L82" s="30"/>
    </row>
  </sheetData>
  <autoFilter xmlns:etc="http://www.wps.cn/officeDocument/2017/etCustomData" ref="A3:L82" etc:filterBottomFollowUsedRange="0"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196527777777778" right="0.19652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南京南大尚诚软件科技有限公司</dc:creator>
  <cp:lastModifiedBy>Sickº</cp:lastModifiedBy>
  <dcterms:created xsi:type="dcterms:W3CDTF">2025-09-19T00:20:35Z</dcterms:created>
  <dcterms:modified xsi:type="dcterms:W3CDTF">2025-09-19T01:33:43Z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5E446E7AA8DC427BB67DA29C1DDB5EC7_13</vt:lpwstr>
  </property>
  <property fmtid="{D5CDD505-2E9C-101B-9397-08002B2CF9AE}" pid="3" name="KSOProductBuildVer">
    <vt:lpwstr>2052-12.1.0.19770</vt:lpwstr>
  </property>
</Properties>
</file>